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6920" windowHeight="10680" activeTab="0"/>
  </bookViews>
  <sheets>
    <sheet name="лист1" sheetId="1" r:id="rId1"/>
  </sheets>
  <definedNames>
    <definedName name="_xlnm.Print_Titles" localSheetId="0">'лист1'!$A:$B,'лист1'!$7:$8</definedName>
  </definedNames>
  <calcPr fullCalcOnLoad="1"/>
</workbook>
</file>

<file path=xl/sharedStrings.xml><?xml version="1.0" encoding="utf-8"?>
<sst xmlns="http://schemas.openxmlformats.org/spreadsheetml/2006/main" count="109" uniqueCount="40">
  <si>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</si>
  <si>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</si>
  <si>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</si>
  <si>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</si>
  <si>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</si>
  <si>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</si>
  <si>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</si>
  <si>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</si>
  <si>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</si>
  <si>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Приложение № 4</t>
  </si>
  <si>
    <t>к Извещению о проведении</t>
  </si>
  <si>
    <t>открытого конкурса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</si>
  <si>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являющегося объектом конкурса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</si>
  <si>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</si>
  <si>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</si>
  <si>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</si>
  <si>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</si>
  <si>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</si>
  <si>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</si>
  <si>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2 раз в год</t>
  </si>
  <si>
    <t>Количество печей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</si>
  <si>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</si>
  <si>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</si>
  <si>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</si>
  <si>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</si>
  <si>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</si>
  <si>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 xml:space="preserve">деревянные  жилые дома благоустроенные </t>
  </si>
  <si>
    <t>КВАРТАЛЬНАЯ ул. 11к1</t>
  </si>
  <si>
    <t>КОНОНОВА И.Г.ул. 10</t>
  </si>
  <si>
    <t>ЛЕНИНГРАДСКИЙ ул. 332</t>
  </si>
  <si>
    <t>ЛЕНИНГРАДСКИЙ ул. 342</t>
  </si>
  <si>
    <t>ЛЕНИНГРАДСКИЙ ул. 348</t>
  </si>
  <si>
    <t>КОНОНОВА И.Г.ул. 4</t>
  </si>
  <si>
    <t>деревянные  жилые дома благоустроенные без центрального отопления</t>
  </si>
  <si>
    <t>деревянные благоустроенные жилые дома без газоснабжения</t>
  </si>
  <si>
    <t>ЛЕНИНГРАДСКИЙ ул. 340</t>
  </si>
  <si>
    <t>ЛЕНИНГРАДСКИЙ ул.346 к1</t>
  </si>
  <si>
    <t xml:space="preserve">Благоустроенные жилые дома </t>
  </si>
  <si>
    <t>РУСАНОВА ул. 24</t>
  </si>
  <si>
    <t>Лот № 2 Варавино-Фактория территориальный округ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</si>
</sst>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#,##0.0"/>
    <numFmt numFmtId="167" formatCode="0.0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166" fontId="6" fillId="33" borderId="14" xfId="0" applyNumberFormat="1" applyFont="1" applyFill="1" applyBorder="1" applyAlignment="1">
      <alignment horizontal="center"/>
    </xf>
    <xf numFmtId="4" fontId="6" fillId="0" borderId="15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wrapText="1"/>
    </xf>
    <xf numFmtId="164" fontId="8" fillId="0" borderId="10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0" fontId="9" fillId="0" borderId="0" xfId="0" applyFont="1" applyAlignment="1">
      <alignment/>
    </xf>
    <xf numFmtId="164" fontId="8" fillId="0" borderId="11" xfId="0" applyNumberFormat="1" applyFont="1" applyFill="1" applyBorder="1" applyAlignment="1" applyProtection="1">
      <alignment horizontal="center" vertical="center" wrapText="1"/>
      <protection hidden="1"/>
    </xf>
    <xf numFmtId="164" fontId="8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>
      <alignment/>
    </xf>
    <xf numFmtId="164" fontId="8" fillId="0" borderId="11" xfId="0" applyNumberFormat="1" applyFont="1" applyBorder="1" applyAlignment="1">
      <alignment horizontal="center"/>
    </xf>
    <xf numFmtId="164" fontId="8" fillId="0" borderId="17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2" fontId="8" fillId="0" borderId="12" xfId="0" applyNumberFormat="1" applyFont="1" applyFill="1" applyBorder="1" applyAlignment="1">
      <alignment horizontal="center"/>
    </xf>
    <xf numFmtId="2" fontId="9" fillId="0" borderId="12" xfId="0" applyNumberFormat="1" applyFont="1" applyFill="1" applyBorder="1" applyAlignment="1">
      <alignment horizontal="center"/>
    </xf>
    <xf numFmtId="2" fontId="8" fillId="0" borderId="16" xfId="0" applyNumberFormat="1" applyFont="1" applyFill="1" applyBorder="1" applyAlignment="1">
      <alignment horizontal="center"/>
    </xf>
    <xf numFmtId="164" fontId="8" fillId="0" borderId="11" xfId="0" applyNumberFormat="1" applyFont="1" applyFill="1" applyBorder="1" applyAlignment="1">
      <alignment horizontal="center"/>
    </xf>
    <xf numFmtId="4" fontId="9" fillId="0" borderId="11" xfId="0" applyNumberFormat="1" applyFont="1" applyFill="1" applyBorder="1" applyAlignment="1">
      <alignment horizontal="center"/>
    </xf>
    <xf numFmtId="164" fontId="8" fillId="0" borderId="17" xfId="0" applyNumberFormat="1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 horizontal="center"/>
    </xf>
    <xf numFmtId="4" fontId="8" fillId="0" borderId="17" xfId="0" applyNumberFormat="1" applyFont="1" applyFill="1" applyBorder="1" applyAlignment="1">
      <alignment horizontal="center"/>
    </xf>
    <xf numFmtId="165" fontId="8" fillId="0" borderId="11" xfId="0" applyNumberFormat="1" applyFont="1" applyFill="1" applyBorder="1" applyAlignment="1">
      <alignment horizontal="center"/>
    </xf>
    <xf numFmtId="165" fontId="8" fillId="0" borderId="17" xfId="0" applyNumberFormat="1" applyFont="1" applyFill="1" applyBorder="1" applyAlignment="1">
      <alignment horizontal="center"/>
    </xf>
    <xf numFmtId="4" fontId="8" fillId="0" borderId="12" xfId="0" applyNumberFormat="1" applyFont="1" applyBorder="1" applyAlignment="1">
      <alignment horizontal="center"/>
    </xf>
    <xf numFmtId="4" fontId="9" fillId="0" borderId="12" xfId="0" applyNumberFormat="1" applyFont="1" applyBorder="1" applyAlignment="1">
      <alignment horizontal="center"/>
    </xf>
    <xf numFmtId="4" fontId="8" fillId="0" borderId="16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4" fontId="8" fillId="0" borderId="17" xfId="0" applyNumberFormat="1" applyFont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165" fontId="8" fillId="33" borderId="11" xfId="0" applyNumberFormat="1" applyFont="1" applyFill="1" applyBorder="1" applyAlignment="1">
      <alignment horizontal="center"/>
    </xf>
    <xf numFmtId="165" fontId="8" fillId="33" borderId="17" xfId="0" applyNumberFormat="1" applyFont="1" applyFill="1" applyBorder="1" applyAlignment="1">
      <alignment horizontal="center"/>
    </xf>
    <xf numFmtId="164" fontId="8" fillId="33" borderId="11" xfId="0" applyNumberFormat="1" applyFont="1" applyFill="1" applyBorder="1" applyAlignment="1">
      <alignment horizontal="center"/>
    </xf>
    <xf numFmtId="164" fontId="8" fillId="33" borderId="17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4" fontId="7" fillId="0" borderId="15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166" fontId="6" fillId="33" borderId="19" xfId="0" applyNumberFormat="1" applyFont="1" applyFill="1" applyBorder="1" applyAlignment="1">
      <alignment horizontal="center"/>
    </xf>
    <xf numFmtId="4" fontId="6" fillId="33" borderId="19" xfId="0" applyNumberFormat="1" applyFont="1" applyFill="1" applyBorder="1" applyAlignment="1">
      <alignment horizontal="center" vertical="top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tabSelected="1" zoomScale="80" zoomScaleNormal="80" zoomScaleSheetLayoutView="100" zoomScalePageLayoutView="34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T8" sqref="T8"/>
    </sheetView>
  </sheetViews>
  <sheetFormatPr defaultColWidth="9.00390625" defaultRowHeight="12.75"/>
  <cols>
    <col min="1" max="1" width="22.375" style="8" customWidth="1"/>
    <col min="2" max="2" width="49.25390625" style="8" customWidth="1"/>
    <col min="3" max="3" width="11.00390625" style="8" customWidth="1"/>
    <col min="4" max="5" width="10.125" style="8" customWidth="1"/>
    <col min="6" max="11" width="9.75390625" style="8" customWidth="1"/>
    <col min="12" max="12" width="11.00390625" style="8" customWidth="1"/>
    <col min="13" max="16" width="9.75390625" style="8" customWidth="1"/>
    <col min="17" max="16384" width="9.125" style="8" customWidth="1"/>
  </cols>
  <sheetData>
    <row r="1" spans="2:11" ht="15.75">
      <c r="B1" s="6"/>
      <c r="C1" s="6" t="s">
        <v>9</v>
      </c>
      <c r="D1" s="6"/>
      <c r="E1" s="6"/>
      <c r="F1" s="6"/>
      <c r="G1" s="6"/>
      <c r="H1" s="2"/>
      <c r="I1" s="2"/>
      <c r="J1" s="6"/>
      <c r="K1" s="2"/>
    </row>
    <row r="2" spans="2:11" ht="15.75">
      <c r="B2" s="5"/>
      <c r="C2" s="5" t="s">
        <v>10</v>
      </c>
      <c r="D2" s="5"/>
      <c r="E2" s="5"/>
      <c r="F2" s="5"/>
      <c r="G2" s="5"/>
      <c r="H2" s="2"/>
      <c r="I2" s="2"/>
      <c r="J2" s="5"/>
      <c r="K2" s="2"/>
    </row>
    <row r="3" spans="2:11" ht="15.75">
      <c r="B3" s="5"/>
      <c r="C3" s="5" t="s">
        <v>11</v>
      </c>
      <c r="D3" s="5"/>
      <c r="E3" s="5"/>
      <c r="F3" s="5"/>
      <c r="G3" s="5"/>
      <c r="H3" s="2"/>
      <c r="I3" s="2"/>
      <c r="J3" s="5"/>
      <c r="K3" s="2"/>
    </row>
    <row r="4" spans="1:10" ht="14.25" customHeight="1">
      <c r="A4" s="9"/>
      <c r="B4" s="3"/>
      <c r="C4" s="3"/>
      <c r="D4" s="3"/>
      <c r="E4" s="3"/>
      <c r="F4" s="3"/>
      <c r="G4" s="3"/>
      <c r="J4" s="3"/>
    </row>
    <row r="5" spans="1:2" s="10" customFormat="1" ht="30.75" customHeight="1">
      <c r="A5" s="77" t="s">
        <v>12</v>
      </c>
      <c r="B5" s="78"/>
    </row>
    <row r="6" spans="1:2" ht="18.75" customHeight="1">
      <c r="A6" s="79" t="s">
        <v>39</v>
      </c>
      <c r="B6" s="80"/>
    </row>
    <row r="7" spans="1:11" s="11" customFormat="1" ht="124.5" customHeight="1">
      <c r="A7" s="81" t="s">
        <v>7</v>
      </c>
      <c r="B7" s="81" t="s">
        <v>8</v>
      </c>
      <c r="C7" s="24" t="s">
        <v>33</v>
      </c>
      <c r="D7" s="73" t="s">
        <v>34</v>
      </c>
      <c r="E7" s="74"/>
      <c r="F7" s="75" t="s">
        <v>26</v>
      </c>
      <c r="G7" s="75"/>
      <c r="H7" s="75"/>
      <c r="I7" s="75"/>
      <c r="J7" s="75"/>
      <c r="K7" s="63" t="s">
        <v>37</v>
      </c>
    </row>
    <row r="8" spans="1:11" s="25" customFormat="1" ht="52.5" customHeight="1">
      <c r="A8" s="81"/>
      <c r="B8" s="81"/>
      <c r="C8" s="64" t="s">
        <v>32</v>
      </c>
      <c r="D8" s="64" t="s">
        <v>35</v>
      </c>
      <c r="E8" s="64" t="s">
        <v>36</v>
      </c>
      <c r="F8" s="64" t="s">
        <v>27</v>
      </c>
      <c r="G8" s="64" t="s">
        <v>28</v>
      </c>
      <c r="H8" s="64" t="s">
        <v>29</v>
      </c>
      <c r="I8" s="64" t="s">
        <v>30</v>
      </c>
      <c r="J8" s="64" t="s">
        <v>31</v>
      </c>
      <c r="K8" s="64" t="s">
        <v>38</v>
      </c>
    </row>
    <row r="9" spans="1:11" ht="14.25" customHeight="1">
      <c r="A9" s="1"/>
      <c r="B9" s="1"/>
      <c r="C9" s="4"/>
      <c r="D9" s="4"/>
      <c r="E9" s="4"/>
      <c r="F9" s="4"/>
      <c r="G9" s="14"/>
      <c r="H9" s="4"/>
      <c r="I9" s="14"/>
      <c r="J9" s="4"/>
      <c r="K9" s="14"/>
    </row>
    <row r="10" spans="1:11" ht="14.25" customHeight="1">
      <c r="A10" s="1"/>
      <c r="B10" s="1" t="s">
        <v>13</v>
      </c>
      <c r="C10" s="66">
        <v>523.1</v>
      </c>
      <c r="D10" s="23">
        <v>386.7</v>
      </c>
      <c r="E10" s="65">
        <v>416.4</v>
      </c>
      <c r="F10" s="23">
        <v>743.6</v>
      </c>
      <c r="G10" s="23">
        <v>848.8</v>
      </c>
      <c r="H10" s="23">
        <v>428.5</v>
      </c>
      <c r="I10" s="65">
        <v>373</v>
      </c>
      <c r="J10" s="65">
        <v>411.2</v>
      </c>
      <c r="K10" s="23">
        <v>1075.4</v>
      </c>
    </row>
    <row r="11" spans="1:11" ht="14.25" customHeight="1" thickBot="1">
      <c r="A11" s="1"/>
      <c r="B11" s="7" t="s">
        <v>14</v>
      </c>
      <c r="C11" s="66">
        <v>523.1</v>
      </c>
      <c r="D11" s="23">
        <v>386.7</v>
      </c>
      <c r="E11" s="65">
        <v>416.4</v>
      </c>
      <c r="F11" s="23">
        <v>743.6</v>
      </c>
      <c r="G11" s="23">
        <v>848.8</v>
      </c>
      <c r="H11" s="23">
        <v>428.5</v>
      </c>
      <c r="I11" s="65">
        <v>373</v>
      </c>
      <c r="J11" s="65">
        <v>411.2</v>
      </c>
      <c r="K11" s="23">
        <v>608.2</v>
      </c>
    </row>
    <row r="12" spans="1:24" ht="13.5" customHeight="1" thickTop="1">
      <c r="A12" s="67" t="s">
        <v>6</v>
      </c>
      <c r="B12" s="18" t="s">
        <v>3</v>
      </c>
      <c r="C12" s="28">
        <f aca="true" t="shared" si="0" ref="C12:I12">C11*10%/100</f>
        <v>0.5231</v>
      </c>
      <c r="D12" s="28">
        <f t="shared" si="0"/>
        <v>0.38670000000000004</v>
      </c>
      <c r="E12" s="28">
        <f t="shared" si="0"/>
        <v>0.4164</v>
      </c>
      <c r="F12" s="28">
        <f t="shared" si="0"/>
        <v>0.7436</v>
      </c>
      <c r="G12" s="28">
        <f t="shared" si="0"/>
        <v>0.8488</v>
      </c>
      <c r="H12" s="28">
        <f t="shared" si="0"/>
        <v>0.4285</v>
      </c>
      <c r="I12" s="28">
        <f t="shared" si="0"/>
        <v>0.37300000000000005</v>
      </c>
      <c r="J12" s="28">
        <f>J11*10%/100</f>
        <v>0.41120000000000007</v>
      </c>
      <c r="K12" s="27">
        <v>0</v>
      </c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</row>
    <row r="13" spans="1:24" s="10" customFormat="1" ht="16.5" customHeight="1">
      <c r="A13" s="68"/>
      <c r="B13" s="15" t="s">
        <v>17</v>
      </c>
      <c r="C13" s="30">
        <f aca="true" t="shared" si="1" ref="C13:K13">1007.68*C12</f>
        <v>527.117408</v>
      </c>
      <c r="D13" s="30">
        <f t="shared" si="1"/>
        <v>389.66985600000004</v>
      </c>
      <c r="E13" s="30">
        <f t="shared" si="1"/>
        <v>419.59795199999996</v>
      </c>
      <c r="F13" s="31">
        <f t="shared" si="1"/>
        <v>749.310848</v>
      </c>
      <c r="G13" s="30">
        <f t="shared" si="1"/>
        <v>855.3187839999999</v>
      </c>
      <c r="H13" s="30">
        <f t="shared" si="1"/>
        <v>431.79087999999996</v>
      </c>
      <c r="I13" s="30">
        <f t="shared" si="1"/>
        <v>375.86464</v>
      </c>
      <c r="J13" s="31">
        <f t="shared" si="1"/>
        <v>414.358016</v>
      </c>
      <c r="K13" s="30">
        <f t="shared" si="1"/>
        <v>0</v>
      </c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</row>
    <row r="14" spans="1:24" ht="13.5" customHeight="1">
      <c r="A14" s="68"/>
      <c r="B14" s="15" t="s">
        <v>2</v>
      </c>
      <c r="C14" s="33">
        <f aca="true" t="shared" si="2" ref="C14:K14">C13/C10/12</f>
        <v>0.08397333333333333</v>
      </c>
      <c r="D14" s="33">
        <f t="shared" si="2"/>
        <v>0.08397333333333334</v>
      </c>
      <c r="E14" s="33">
        <f t="shared" si="2"/>
        <v>0.08397333333333333</v>
      </c>
      <c r="F14" s="34">
        <f t="shared" si="2"/>
        <v>0.08397333333333333</v>
      </c>
      <c r="G14" s="33">
        <f t="shared" si="2"/>
        <v>0.08397333333333333</v>
      </c>
      <c r="H14" s="33">
        <f t="shared" si="2"/>
        <v>0.08397333333333333</v>
      </c>
      <c r="I14" s="33">
        <f t="shared" si="2"/>
        <v>0.08397333333333334</v>
      </c>
      <c r="J14" s="34">
        <f t="shared" si="2"/>
        <v>0.08397333333333334</v>
      </c>
      <c r="K14" s="33">
        <f t="shared" si="2"/>
        <v>0</v>
      </c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</row>
    <row r="15" spans="1:24" ht="15" customHeight="1" thickBot="1">
      <c r="A15" s="69"/>
      <c r="B15" s="19" t="s">
        <v>0</v>
      </c>
      <c r="C15" s="35" t="s">
        <v>18</v>
      </c>
      <c r="D15" s="35" t="s">
        <v>18</v>
      </c>
      <c r="E15" s="35" t="s">
        <v>18</v>
      </c>
      <c r="F15" s="36" t="s">
        <v>18</v>
      </c>
      <c r="G15" s="35" t="s">
        <v>18</v>
      </c>
      <c r="H15" s="35" t="s">
        <v>18</v>
      </c>
      <c r="I15" s="35" t="s">
        <v>18</v>
      </c>
      <c r="J15" s="36" t="s">
        <v>18</v>
      </c>
      <c r="K15" s="35" t="s">
        <v>18</v>
      </c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</row>
    <row r="16" spans="1:24" ht="13.5" thickTop="1">
      <c r="A16" s="70" t="s">
        <v>21</v>
      </c>
      <c r="B16" s="22" t="s">
        <v>4</v>
      </c>
      <c r="C16" s="38">
        <f aca="true" t="shared" si="3" ref="C16:J16">C11*10%/10</f>
        <v>5.231</v>
      </c>
      <c r="D16" s="38">
        <f t="shared" si="3"/>
        <v>3.867</v>
      </c>
      <c r="E16" s="38">
        <f t="shared" si="3"/>
        <v>4.164</v>
      </c>
      <c r="F16" s="39">
        <f t="shared" si="3"/>
        <v>7.436</v>
      </c>
      <c r="G16" s="37">
        <f t="shared" si="3"/>
        <v>8.488</v>
      </c>
      <c r="H16" s="38">
        <f t="shared" si="3"/>
        <v>4.285</v>
      </c>
      <c r="I16" s="38">
        <f t="shared" si="3"/>
        <v>3.7300000000000004</v>
      </c>
      <c r="J16" s="39">
        <f t="shared" si="3"/>
        <v>4.112</v>
      </c>
      <c r="K16" s="38">
        <v>0</v>
      </c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</row>
    <row r="17" spans="1:24" ht="12.75" customHeight="1">
      <c r="A17" s="71"/>
      <c r="B17" s="17" t="s">
        <v>17</v>
      </c>
      <c r="C17" s="40">
        <f aca="true" t="shared" si="4" ref="C17:K17">2281.73*C16</f>
        <v>11935.72963</v>
      </c>
      <c r="D17" s="41">
        <f t="shared" si="4"/>
        <v>8823.44991</v>
      </c>
      <c r="E17" s="41">
        <f t="shared" si="4"/>
        <v>9501.12372</v>
      </c>
      <c r="F17" s="42">
        <f t="shared" si="4"/>
        <v>16966.94428</v>
      </c>
      <c r="G17" s="40">
        <f t="shared" si="4"/>
        <v>19367.324239999998</v>
      </c>
      <c r="H17" s="41">
        <f t="shared" si="4"/>
        <v>9777.21305</v>
      </c>
      <c r="I17" s="41">
        <f t="shared" si="4"/>
        <v>8510.852900000002</v>
      </c>
      <c r="J17" s="42">
        <f t="shared" si="4"/>
        <v>9382.47376</v>
      </c>
      <c r="K17" s="41">
        <f t="shared" si="4"/>
        <v>0</v>
      </c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</row>
    <row r="18" spans="1:24" ht="15.75" customHeight="1">
      <c r="A18" s="71"/>
      <c r="B18" s="17" t="s">
        <v>2</v>
      </c>
      <c r="C18" s="40">
        <f aca="true" t="shared" si="5" ref="C18:K18">C17/C10/12</f>
        <v>1.9014416666666667</v>
      </c>
      <c r="D18" s="41">
        <f t="shared" si="5"/>
        <v>1.9014416666666667</v>
      </c>
      <c r="E18" s="41">
        <f>E17/E10/12</f>
        <v>1.9014416666666667</v>
      </c>
      <c r="F18" s="42">
        <f>F17/F10/12</f>
        <v>1.9014416666666667</v>
      </c>
      <c r="G18" s="40">
        <f t="shared" si="5"/>
        <v>1.9014416666666667</v>
      </c>
      <c r="H18" s="41">
        <f t="shared" si="5"/>
        <v>1.9014416666666667</v>
      </c>
      <c r="I18" s="41">
        <f t="shared" si="5"/>
        <v>1.901441666666667</v>
      </c>
      <c r="J18" s="42">
        <f t="shared" si="5"/>
        <v>1.901441666666667</v>
      </c>
      <c r="K18" s="41">
        <f t="shared" si="5"/>
        <v>0</v>
      </c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</row>
    <row r="19" spans="1:24" ht="13.5" customHeight="1" thickBot="1">
      <c r="A19" s="72"/>
      <c r="B19" s="19" t="s">
        <v>0</v>
      </c>
      <c r="C19" s="35" t="s">
        <v>18</v>
      </c>
      <c r="D19" s="35" t="s">
        <v>18</v>
      </c>
      <c r="E19" s="35" t="s">
        <v>18</v>
      </c>
      <c r="F19" s="36" t="s">
        <v>18</v>
      </c>
      <c r="G19" s="35" t="s">
        <v>18</v>
      </c>
      <c r="H19" s="35" t="s">
        <v>18</v>
      </c>
      <c r="I19" s="35" t="s">
        <v>18</v>
      </c>
      <c r="J19" s="36" t="s">
        <v>18</v>
      </c>
      <c r="K19" s="35" t="s">
        <v>18</v>
      </c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</row>
    <row r="20" spans="1:24" ht="15" customHeight="1" thickTop="1">
      <c r="A20" s="70" t="s">
        <v>22</v>
      </c>
      <c r="B20" s="20" t="s">
        <v>15</v>
      </c>
      <c r="C20" s="43">
        <v>403.2</v>
      </c>
      <c r="D20" s="43">
        <v>432</v>
      </c>
      <c r="E20" s="43">
        <v>428</v>
      </c>
      <c r="F20" s="44">
        <v>690.6</v>
      </c>
      <c r="G20" s="43">
        <v>580</v>
      </c>
      <c r="H20" s="43">
        <v>438</v>
      </c>
      <c r="I20" s="43">
        <v>248.2</v>
      </c>
      <c r="J20" s="44">
        <v>432</v>
      </c>
      <c r="K20" s="43">
        <v>906.4</v>
      </c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1:24" ht="12.75">
      <c r="A21" s="71"/>
      <c r="B21" s="16" t="s">
        <v>4</v>
      </c>
      <c r="C21" s="43">
        <f>C20*0.1</f>
        <v>40.32</v>
      </c>
      <c r="D21" s="43">
        <f>D20*0.05</f>
        <v>21.6</v>
      </c>
      <c r="E21" s="43">
        <f>E20*0.07</f>
        <v>29.960000000000004</v>
      </c>
      <c r="F21" s="44">
        <f>F20*0.08</f>
        <v>55.248000000000005</v>
      </c>
      <c r="G21" s="43">
        <f>G20*0.1</f>
        <v>58</v>
      </c>
      <c r="H21" s="43">
        <f>H20*0.07</f>
        <v>30.660000000000004</v>
      </c>
      <c r="I21" s="43">
        <f>I20*0.1</f>
        <v>24.82</v>
      </c>
      <c r="J21" s="44">
        <f>J20*0.07</f>
        <v>30.240000000000002</v>
      </c>
      <c r="K21" s="43">
        <f>K20*0.15</f>
        <v>135.95999999999998</v>
      </c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</row>
    <row r="22" spans="1:24" ht="13.5" customHeight="1">
      <c r="A22" s="71"/>
      <c r="B22" s="17" t="s">
        <v>17</v>
      </c>
      <c r="C22" s="45">
        <f aca="true" t="shared" si="6" ref="C22:K22">445.14*C21</f>
        <v>17948.0448</v>
      </c>
      <c r="D22" s="45">
        <f t="shared" si="6"/>
        <v>9615.024</v>
      </c>
      <c r="E22" s="45">
        <f t="shared" si="6"/>
        <v>13336.394400000001</v>
      </c>
      <c r="F22" s="46">
        <f t="shared" si="6"/>
        <v>24593.09472</v>
      </c>
      <c r="G22" s="45">
        <f t="shared" si="6"/>
        <v>25818.12</v>
      </c>
      <c r="H22" s="41">
        <f t="shared" si="6"/>
        <v>13647.992400000001</v>
      </c>
      <c r="I22" s="41">
        <f t="shared" si="6"/>
        <v>11048.3748</v>
      </c>
      <c r="J22" s="46">
        <f t="shared" si="6"/>
        <v>13461.0336</v>
      </c>
      <c r="K22" s="41">
        <f t="shared" si="6"/>
        <v>60521.23439999999</v>
      </c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</row>
    <row r="23" spans="1:24" ht="16.5" customHeight="1">
      <c r="A23" s="71"/>
      <c r="B23" s="17" t="s">
        <v>2</v>
      </c>
      <c r="C23" s="40">
        <f aca="true" t="shared" si="7" ref="C23:K23">C22/C10/12</f>
        <v>2.8592437392467978</v>
      </c>
      <c r="D23" s="40">
        <f t="shared" si="7"/>
        <v>2.0720248254460825</v>
      </c>
      <c r="E23" s="40">
        <f>E22/E10/12</f>
        <v>2.6689870317002886</v>
      </c>
      <c r="F23" s="42">
        <f>F22/F10/12</f>
        <v>2.756084669176977</v>
      </c>
      <c r="G23" s="40">
        <f t="shared" si="7"/>
        <v>2.5347667295004714</v>
      </c>
      <c r="H23" s="41">
        <f t="shared" si="7"/>
        <v>2.6542186697782966</v>
      </c>
      <c r="I23" s="41">
        <f t="shared" si="7"/>
        <v>2.468358981233244</v>
      </c>
      <c r="J23" s="42">
        <f t="shared" si="7"/>
        <v>2.7279980544747087</v>
      </c>
      <c r="K23" s="41">
        <f t="shared" si="7"/>
        <v>4.68982350753208</v>
      </c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</row>
    <row r="24" spans="1:24" ht="17.25" customHeight="1" thickBot="1">
      <c r="A24" s="72"/>
      <c r="B24" s="19" t="s">
        <v>0</v>
      </c>
      <c r="C24" s="35" t="s">
        <v>19</v>
      </c>
      <c r="D24" s="35" t="s">
        <v>19</v>
      </c>
      <c r="E24" s="35" t="s">
        <v>19</v>
      </c>
      <c r="F24" s="36" t="s">
        <v>19</v>
      </c>
      <c r="G24" s="35" t="s">
        <v>19</v>
      </c>
      <c r="H24" s="35" t="s">
        <v>19</v>
      </c>
      <c r="I24" s="35" t="s">
        <v>19</v>
      </c>
      <c r="J24" s="36" t="s">
        <v>19</v>
      </c>
      <c r="K24" s="35" t="s">
        <v>19</v>
      </c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</row>
    <row r="25" spans="1:24" ht="13.5" thickTop="1">
      <c r="A25" s="67" t="s">
        <v>23</v>
      </c>
      <c r="B25" s="18" t="s">
        <v>4</v>
      </c>
      <c r="C25" s="47">
        <f>C11*0.25%</f>
        <v>1.3077500000000002</v>
      </c>
      <c r="D25" s="47">
        <f>D11*0.25%</f>
        <v>0.96675</v>
      </c>
      <c r="E25" s="47">
        <f>E11*0.25%</f>
        <v>1.041</v>
      </c>
      <c r="F25" s="49">
        <f>F11*0.1%</f>
        <v>0.7436</v>
      </c>
      <c r="G25" s="47">
        <f>G11*0.25%</f>
        <v>2.122</v>
      </c>
      <c r="H25" s="48">
        <f>H11*0.25%</f>
        <v>1.07125</v>
      </c>
      <c r="I25" s="48">
        <f>I11*0.25%</f>
        <v>0.9325</v>
      </c>
      <c r="J25" s="49">
        <f>J11*0.1%</f>
        <v>0.4112</v>
      </c>
      <c r="K25" s="48">
        <f>K11*0.25%</f>
        <v>1.5205000000000002</v>
      </c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</row>
    <row r="26" spans="1:24" ht="16.5" customHeight="1">
      <c r="A26" s="68"/>
      <c r="B26" s="15" t="s">
        <v>17</v>
      </c>
      <c r="C26" s="50">
        <f aca="true" t="shared" si="8" ref="C26:K26">71.18*C25</f>
        <v>93.08564500000003</v>
      </c>
      <c r="D26" s="50">
        <f t="shared" si="8"/>
        <v>68.813265</v>
      </c>
      <c r="E26" s="50">
        <f t="shared" si="8"/>
        <v>74.09838</v>
      </c>
      <c r="F26" s="52">
        <f t="shared" si="8"/>
        <v>52.92944800000001</v>
      </c>
      <c r="G26" s="50">
        <f t="shared" si="8"/>
        <v>151.04396</v>
      </c>
      <c r="H26" s="51">
        <f t="shared" si="8"/>
        <v>76.25157500000002</v>
      </c>
      <c r="I26" s="51">
        <f t="shared" si="8"/>
        <v>66.37535000000001</v>
      </c>
      <c r="J26" s="52">
        <f t="shared" si="8"/>
        <v>29.269216000000004</v>
      </c>
      <c r="K26" s="51">
        <f t="shared" si="8"/>
        <v>108.22919000000002</v>
      </c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</row>
    <row r="27" spans="1:24" ht="17.25" customHeight="1">
      <c r="A27" s="68"/>
      <c r="B27" s="15" t="s">
        <v>2</v>
      </c>
      <c r="C27" s="50">
        <f aca="true" t="shared" si="9" ref="C27:K27">C26/C10/12</f>
        <v>0.014829166666666671</v>
      </c>
      <c r="D27" s="50">
        <f t="shared" si="9"/>
        <v>0.014829166666666666</v>
      </c>
      <c r="E27" s="50">
        <f>E26/E10/12</f>
        <v>0.01482916666666667</v>
      </c>
      <c r="F27" s="52">
        <f>F26/F10/12</f>
        <v>0.0059316666666666676</v>
      </c>
      <c r="G27" s="50">
        <f t="shared" si="9"/>
        <v>0.014829166666666666</v>
      </c>
      <c r="H27" s="51">
        <f t="shared" si="9"/>
        <v>0.014829166666666671</v>
      </c>
      <c r="I27" s="51">
        <f t="shared" si="9"/>
        <v>0.01482916666666667</v>
      </c>
      <c r="J27" s="52">
        <f t="shared" si="9"/>
        <v>0.0059316666666666676</v>
      </c>
      <c r="K27" s="51">
        <f t="shared" si="9"/>
        <v>0.008386739042836775</v>
      </c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</row>
    <row r="28" spans="1:24" ht="18" customHeight="1" thickBot="1">
      <c r="A28" s="69"/>
      <c r="B28" s="19" t="s">
        <v>0</v>
      </c>
      <c r="C28" s="35" t="s">
        <v>18</v>
      </c>
      <c r="D28" s="35" t="s">
        <v>18</v>
      </c>
      <c r="E28" s="35" t="s">
        <v>18</v>
      </c>
      <c r="F28" s="36" t="s">
        <v>18</v>
      </c>
      <c r="G28" s="35" t="s">
        <v>18</v>
      </c>
      <c r="H28" s="35" t="s">
        <v>18</v>
      </c>
      <c r="I28" s="35" t="s">
        <v>18</v>
      </c>
      <c r="J28" s="36" t="s">
        <v>18</v>
      </c>
      <c r="K28" s="35" t="s">
        <v>18</v>
      </c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</row>
    <row r="29" spans="1:24" ht="13.5" thickTop="1">
      <c r="A29" s="67" t="s">
        <v>24</v>
      </c>
      <c r="B29" s="18" t="s">
        <v>5</v>
      </c>
      <c r="C29" s="47">
        <f>C11*0.7%</f>
        <v>3.6616999999999997</v>
      </c>
      <c r="D29" s="47">
        <f>D11*0.7%</f>
        <v>2.7068999999999996</v>
      </c>
      <c r="E29" s="47">
        <f>E11*0.7%</f>
        <v>2.9147999999999996</v>
      </c>
      <c r="F29" s="49">
        <f>F11*0.1%</f>
        <v>0.7436</v>
      </c>
      <c r="G29" s="47">
        <f>G11*0.48%</f>
        <v>4.07424</v>
      </c>
      <c r="H29" s="48">
        <f>H10*0.48%</f>
        <v>2.0568</v>
      </c>
      <c r="I29" s="48">
        <f>I10*0.48%</f>
        <v>1.7903999999999998</v>
      </c>
      <c r="J29" s="49">
        <f>J11*0.1%</f>
        <v>0.4112</v>
      </c>
      <c r="K29" s="48">
        <f>K10*0.48%</f>
        <v>5.16192</v>
      </c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</row>
    <row r="30" spans="1:24" ht="15" customHeight="1">
      <c r="A30" s="68"/>
      <c r="B30" s="15" t="s">
        <v>17</v>
      </c>
      <c r="C30" s="50">
        <f aca="true" t="shared" si="10" ref="C30:K30">45.32*C29</f>
        <v>165.948244</v>
      </c>
      <c r="D30" s="50">
        <f t="shared" si="10"/>
        <v>122.67670799999999</v>
      </c>
      <c r="E30" s="50">
        <f t="shared" si="10"/>
        <v>132.09873599999997</v>
      </c>
      <c r="F30" s="52">
        <f t="shared" si="10"/>
        <v>33.699952</v>
      </c>
      <c r="G30" s="50">
        <f t="shared" si="10"/>
        <v>184.64455679999998</v>
      </c>
      <c r="H30" s="51">
        <f t="shared" si="10"/>
        <v>93.214176</v>
      </c>
      <c r="I30" s="51">
        <f t="shared" si="10"/>
        <v>81.14092799999999</v>
      </c>
      <c r="J30" s="52">
        <f t="shared" si="10"/>
        <v>18.635584</v>
      </c>
      <c r="K30" s="51">
        <f t="shared" si="10"/>
        <v>233.93821440000002</v>
      </c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</row>
    <row r="31" spans="1:24" ht="17.25" customHeight="1">
      <c r="A31" s="68"/>
      <c r="B31" s="15" t="s">
        <v>2</v>
      </c>
      <c r="C31" s="50">
        <f aca="true" t="shared" si="11" ref="C31:K31">C30/C10/12</f>
        <v>0.026436666666666664</v>
      </c>
      <c r="D31" s="50">
        <f t="shared" si="11"/>
        <v>0.026436666666666664</v>
      </c>
      <c r="E31" s="50">
        <f>E30/E10/12</f>
        <v>0.026436666666666664</v>
      </c>
      <c r="F31" s="52">
        <f>F30/F10/12</f>
        <v>0.0037766666666666673</v>
      </c>
      <c r="G31" s="50">
        <f t="shared" si="11"/>
        <v>0.018128</v>
      </c>
      <c r="H31" s="51">
        <f t="shared" si="11"/>
        <v>0.018128</v>
      </c>
      <c r="I31" s="51">
        <f t="shared" si="11"/>
        <v>0.018128</v>
      </c>
      <c r="J31" s="52">
        <f t="shared" si="11"/>
        <v>0.0037766666666666673</v>
      </c>
      <c r="K31" s="51">
        <f t="shared" si="11"/>
        <v>0.018128000000000002</v>
      </c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</row>
    <row r="32" spans="1:24" ht="15.75" customHeight="1" thickBot="1">
      <c r="A32" s="69"/>
      <c r="B32" s="19" t="s">
        <v>0</v>
      </c>
      <c r="C32" s="35" t="s">
        <v>18</v>
      </c>
      <c r="D32" s="35" t="s">
        <v>18</v>
      </c>
      <c r="E32" s="35" t="s">
        <v>18</v>
      </c>
      <c r="F32" s="36" t="s">
        <v>18</v>
      </c>
      <c r="G32" s="35" t="s">
        <v>18</v>
      </c>
      <c r="H32" s="35" t="s">
        <v>18</v>
      </c>
      <c r="I32" s="35" t="s">
        <v>18</v>
      </c>
      <c r="J32" s="36" t="s">
        <v>18</v>
      </c>
      <c r="K32" s="35" t="s">
        <v>18</v>
      </c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</row>
    <row r="33" spans="1:24" ht="12.75" customHeight="1" thickTop="1">
      <c r="A33" s="70" t="s">
        <v>25</v>
      </c>
      <c r="B33" s="21" t="s">
        <v>20</v>
      </c>
      <c r="C33" s="53">
        <v>0</v>
      </c>
      <c r="D33" s="53">
        <v>16</v>
      </c>
      <c r="E33" s="53">
        <v>0</v>
      </c>
      <c r="F33" s="54">
        <v>0</v>
      </c>
      <c r="G33" s="53">
        <v>0</v>
      </c>
      <c r="H33" s="48">
        <v>0</v>
      </c>
      <c r="I33" s="48">
        <v>0</v>
      </c>
      <c r="J33" s="54">
        <v>0</v>
      </c>
      <c r="K33" s="48">
        <v>0</v>
      </c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</row>
    <row r="34" spans="1:24" ht="12.75" customHeight="1">
      <c r="A34" s="71"/>
      <c r="B34" s="13" t="s">
        <v>4</v>
      </c>
      <c r="C34" s="55">
        <f>C33*10%</f>
        <v>0</v>
      </c>
      <c r="D34" s="55">
        <f>D33*10%</f>
        <v>1.6</v>
      </c>
      <c r="E34" s="55">
        <f>E33*10%</f>
        <v>0</v>
      </c>
      <c r="F34" s="56">
        <f>F33*0.07</f>
        <v>0</v>
      </c>
      <c r="G34" s="55">
        <f>G33*15%</f>
        <v>0</v>
      </c>
      <c r="H34" s="55">
        <f>H33*0.2</f>
        <v>0</v>
      </c>
      <c r="I34" s="55">
        <f>I33*0.08</f>
        <v>0</v>
      </c>
      <c r="J34" s="56">
        <f>J33*0.05</f>
        <v>0</v>
      </c>
      <c r="K34" s="51">
        <v>0</v>
      </c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</row>
    <row r="35" spans="1:24" ht="18.75" customHeight="1">
      <c r="A35" s="71"/>
      <c r="B35" s="12" t="s">
        <v>1</v>
      </c>
      <c r="C35" s="57">
        <f aca="true" t="shared" si="12" ref="C35:J35">C34*1209.48</f>
        <v>0</v>
      </c>
      <c r="D35" s="57">
        <f t="shared" si="12"/>
        <v>1935.1680000000001</v>
      </c>
      <c r="E35" s="57">
        <f t="shared" si="12"/>
        <v>0</v>
      </c>
      <c r="F35" s="58">
        <f t="shared" si="12"/>
        <v>0</v>
      </c>
      <c r="G35" s="57">
        <f t="shared" si="12"/>
        <v>0</v>
      </c>
      <c r="H35" s="57">
        <f t="shared" si="12"/>
        <v>0</v>
      </c>
      <c r="I35" s="57">
        <f t="shared" si="12"/>
        <v>0</v>
      </c>
      <c r="J35" s="58">
        <f t="shared" si="12"/>
        <v>0</v>
      </c>
      <c r="K35" s="51">
        <v>0</v>
      </c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</row>
    <row r="36" spans="1:24" ht="18" customHeight="1">
      <c r="A36" s="71"/>
      <c r="B36" s="12" t="s">
        <v>2</v>
      </c>
      <c r="C36" s="59">
        <f aca="true" t="shared" si="13" ref="C36:J36">C35/C10</f>
        <v>0</v>
      </c>
      <c r="D36" s="59">
        <f t="shared" si="13"/>
        <v>5.004313421256788</v>
      </c>
      <c r="E36" s="59">
        <f t="shared" si="13"/>
        <v>0</v>
      </c>
      <c r="F36" s="60">
        <f t="shared" si="13"/>
        <v>0</v>
      </c>
      <c r="G36" s="59">
        <f t="shared" si="13"/>
        <v>0</v>
      </c>
      <c r="H36" s="59">
        <f t="shared" si="13"/>
        <v>0</v>
      </c>
      <c r="I36" s="59">
        <f t="shared" si="13"/>
        <v>0</v>
      </c>
      <c r="J36" s="60">
        <f t="shared" si="13"/>
        <v>0</v>
      </c>
      <c r="K36" s="51">
        <v>0</v>
      </c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</row>
    <row r="37" spans="1:24" ht="18" customHeight="1" thickBot="1">
      <c r="A37" s="72"/>
      <c r="B37" s="19" t="s">
        <v>0</v>
      </c>
      <c r="C37" s="35" t="s">
        <v>18</v>
      </c>
      <c r="D37" s="35" t="s">
        <v>18</v>
      </c>
      <c r="E37" s="35" t="s">
        <v>18</v>
      </c>
      <c r="F37" s="36" t="s">
        <v>18</v>
      </c>
      <c r="G37" s="35" t="s">
        <v>18</v>
      </c>
      <c r="H37" s="35" t="s">
        <v>18</v>
      </c>
      <c r="I37" s="35" t="s">
        <v>18</v>
      </c>
      <c r="J37" s="36" t="s">
        <v>18</v>
      </c>
      <c r="K37" s="35" t="s">
        <v>18</v>
      </c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</row>
    <row r="38" spans="1:11" ht="13.5" thickTop="1">
      <c r="A38" s="76" t="s">
        <v>16</v>
      </c>
      <c r="B38" s="76"/>
      <c r="C38" s="26">
        <f>C13+C17+C22+C26+C30+C35</f>
        <v>30669.925726999998</v>
      </c>
      <c r="D38" s="26">
        <f aca="true" t="shared" si="14" ref="D38:K38">D13+D17+D22+D26+D30+D35</f>
        <v>20954.801739000002</v>
      </c>
      <c r="E38" s="26">
        <f>E13+E17+E22+E26+E30+E35</f>
        <v>23463.313188</v>
      </c>
      <c r="F38" s="26">
        <f t="shared" si="14"/>
        <v>42395.979248</v>
      </c>
      <c r="G38" s="26">
        <f t="shared" si="14"/>
        <v>46376.4515408</v>
      </c>
      <c r="H38" s="26">
        <f t="shared" si="14"/>
        <v>24026.462081</v>
      </c>
      <c r="I38" s="26">
        <f t="shared" si="14"/>
        <v>20082.608618000002</v>
      </c>
      <c r="J38" s="26">
        <f t="shared" si="14"/>
        <v>23305.770176</v>
      </c>
      <c r="K38" s="26">
        <f t="shared" si="14"/>
        <v>60863.40180439998</v>
      </c>
    </row>
    <row r="39" spans="1:11" ht="12.75">
      <c r="A39" s="1"/>
      <c r="B39" s="1"/>
      <c r="C39" s="61"/>
      <c r="D39" s="61"/>
      <c r="E39" s="61"/>
      <c r="F39" s="61"/>
      <c r="G39" s="61"/>
      <c r="H39" s="61"/>
      <c r="I39" s="61"/>
      <c r="J39" s="61"/>
      <c r="K39" s="61"/>
    </row>
    <row r="40" spans="1:11" ht="12.75">
      <c r="A40" s="1"/>
      <c r="B40" s="1"/>
      <c r="C40" s="62">
        <f>C38/C10/12</f>
        <v>4.885924572580131</v>
      </c>
      <c r="D40" s="62">
        <f>D38/D10/12</f>
        <v>4.515731777217482</v>
      </c>
      <c r="E40" s="62">
        <f>E38/E10/12</f>
        <v>4.695667865033622</v>
      </c>
      <c r="F40" s="62">
        <f aca="true" t="shared" si="15" ref="F40:K40">F38/F10/12</f>
        <v>4.75120800251031</v>
      </c>
      <c r="G40" s="62">
        <f t="shared" si="15"/>
        <v>4.553138896167138</v>
      </c>
      <c r="H40" s="62">
        <f t="shared" si="15"/>
        <v>4.6725908364449635</v>
      </c>
      <c r="I40" s="62">
        <f t="shared" si="15"/>
        <v>4.486731147899911</v>
      </c>
      <c r="J40" s="62">
        <f t="shared" si="15"/>
        <v>4.723121387808042</v>
      </c>
      <c r="K40" s="62">
        <f t="shared" si="15"/>
        <v>4.716338246574916</v>
      </c>
    </row>
  </sheetData>
  <sheetProtection/>
  <mergeCells count="13">
    <mergeCell ref="A38:B38"/>
    <mergeCell ref="A29:A32"/>
    <mergeCell ref="A16:A19"/>
    <mergeCell ref="A5:B5"/>
    <mergeCell ref="A6:B6"/>
    <mergeCell ref="A7:A8"/>
    <mergeCell ref="B7:B8"/>
    <mergeCell ref="A12:A15"/>
    <mergeCell ref="A20:A24"/>
    <mergeCell ref="A25:A28"/>
    <mergeCell ref="A33:A37"/>
    <mergeCell ref="D7:E7"/>
    <mergeCell ref="F7:J7"/>
  </mergeCells>
  <printOptions/>
  <pageMargins left="0.1968503937007874" right="0" top="0" bottom="0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Галина Александровна Шевченко</cp:lastModifiedBy>
  <cp:lastPrinted>2015-05-18T08:07:23Z</cp:lastPrinted>
  <dcterms:created xsi:type="dcterms:W3CDTF">2007-12-13T08:11:03Z</dcterms:created>
  <dcterms:modified xsi:type="dcterms:W3CDTF">2015-07-06T07:43:12Z</dcterms:modified>
  <cp:category/>
  <cp:version/>
  <cp:contentType/>
  <cp:contentStatus/>
</cp:coreProperties>
</file>